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13" documentId="8_{2279BFB4-6EA6-4DDD-8B85-65175B7A733D}" xr6:coauthVersionLast="47" xr6:coauthVersionMax="47" xr10:uidLastSave="{B9C218E8-9FB3-420B-A924-7D03FB812656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<sst xmlns="http://schemas.openxmlformats.org/spreadsheetml/2006/main" count="645" uniqueCount="347">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</sst>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3" sqref="J33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25808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215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130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2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25808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>
        <f>VLOOKUP(($D$4),Parameters!$A$4:$R$71,$N$7,FALSE)</f>
        <v>850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IF(G19="-","-",G19*(100%+Parameters!$B$84))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>
        <f>VLOOKUP($D$4,Parameters!$A$4:$R$71,$N$7+3,FALSE)</f>
        <v>200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>
        <f>VLOOKUP($D$4,Parameters!$A$4:$R$71,$N$7+6,FALSE)</f>
        <v>610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IF(G21="-","-",G21*(100%+Parameters!$B$84))</f>
        <v>41.2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>
        <f>VLOOKUP($D$4,Parameters!$A$4:$R$71,$N$7+9,FALSE)</f>
        <v>40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>
        <f>VLOOKUP($D$4,Parameters!$A$4:$R$71,$N$7+12,FALSE)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(D27*Parameters!$B$85)/60</f>
        <v>6.666666666666667</v>
      </c>
      <c r="F27" s="163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(D28*Parameters!$B$85)/60</f>
        <v>6.666666666666667</v>
      </c>
      <c r="F28" s="163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(D29*Parameters!$B$85)/60</f>
        <v>6.666666666666667</v>
      </c>
      <c r="F29" s="163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/>
      </c>
      <c r="C32" s="113" t="s">
        <v>46</v>
      </c>
      <c r="D32" s="126"/>
      <c r="E32" s="162">
        <f>(D32*Parameters!$B$85)/60</f>
        <v>0</v>
      </c>
      <c r="F32" s="163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/>
      <c r="E33" s="162">
        <f>(D33*Parameters!$B$85)/60</f>
        <v>0</v>
      </c>
      <c r="F33" s="163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/>
      <c r="E34" s="162">
        <f>(D34*Parameters!$B$85)/60</f>
        <v>0</v>
      </c>
      <c r="F34" s="163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Retailmedewerker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25808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2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46203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7" t="str">
        <f>IF(Programmering!G36="","","Totaal ")</f>
        <v/>
      </c>
      <c r="C18" s="168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25808</v>
      </c>
      <c r="C3" t="str">
        <f>RIGHT(Programmering!D6,LEN(Programmering!D6)-8)</f>
        <v>Retailmedewerker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46203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2024-06-20T09:09:37Z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